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3\"/>
    </mc:Choice>
  </mc:AlternateContent>
  <xr:revisionPtr revIDLastSave="0" documentId="13_ncr:1_{43BD323A-69E0-4C99-B405-19905B3D78A0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32" i="1"/>
  <c r="G65" i="2"/>
  <c r="G66" i="2" s="1"/>
  <c r="G68" i="2" s="1"/>
  <c r="G69" i="2" s="1"/>
  <c r="G70" i="2" s="1"/>
  <c r="C39" i="1" s="1"/>
  <c r="F65" i="2"/>
  <c r="F66" i="2" s="1"/>
  <c r="F68" i="2" s="1"/>
  <c r="F69" i="2" s="1"/>
  <c r="F70" i="2" s="1"/>
  <c r="C38" i="1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3" i="1"/>
  <c r="I40" i="1"/>
  <c r="I39" i="1"/>
  <c r="I38" i="1"/>
  <c r="I37" i="1"/>
  <c r="I36" i="1"/>
  <c r="C29" i="1"/>
  <c r="C30" i="1" s="1"/>
  <c r="H65" i="2" l="1"/>
  <c r="D66" i="2"/>
  <c r="C34" i="1"/>
  <c r="C31" i="1"/>
  <c r="H64" i="2"/>
  <c r="H66" i="2" l="1"/>
  <c r="D68" i="2"/>
  <c r="D69" i="2" l="1"/>
  <c r="H68" i="2"/>
  <c r="H69" i="2" l="1"/>
  <c r="D70" i="2"/>
  <c r="H70" i="2" l="1"/>
  <c r="C37" i="1"/>
  <c r="C40" i="1" s="1"/>
  <c r="C44" i="1" l="1"/>
  <c r="C46" i="1" s="1"/>
  <c r="C41" i="1"/>
</calcChain>
</file>

<file path=xl/sharedStrings.xml><?xml version="1.0" encoding="utf-8"?>
<sst xmlns="http://schemas.openxmlformats.org/spreadsheetml/2006/main" count="227" uniqueCount="133">
  <si>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</si>
  <si>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</si>
  <si>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</si>
  <si>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</si>
  <si>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</si>
  <si>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</si>
  <si>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</si>
  <si>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</si>
  <si>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</si>
  <si>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</si>
  <si>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</si>
  <si>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</si>
  <si>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</si>
  <si>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</si>
  <si>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</si>
  <si>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</si>
  <si>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</si>
  <si>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</si>
  <si>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</si>
  <si>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</si>
  <si>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</si>
  <si>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</si>
  <si>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</si>
  <si>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</si>
  <si>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</si>
  <si>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</si>
  <si>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</si>
  <si>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</si>
  <si>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</si>
  <si>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</si>
  <si>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</si>
  <si>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</si>
  <si>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</si>
  <si>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</si>
  <si>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</si>
  <si>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</si>
  <si>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</si>
  <si>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</si>
  <si>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</si>
  <si>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</si>
  <si>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</si>
  <si>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</si>
  <si>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</si>
  <si>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</si>
  <si>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</si>
  <si>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</si>
  <si>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</si>
  <si>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</si>
  <si>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</si>
  <si>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</si>
  <si>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</si>
  <si>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</si>
  <si>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</si>
  <si>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</si>
  <si>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</si>
  <si>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</si>
  <si>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</si>
  <si>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</si>
  <si>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</si>
  <si>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</si>
  <si>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</si>
  <si>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</si>
  <si>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</si>
  <si>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</si>
  <si>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</si>
  <si>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</si>
  <si>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</si>
  <si>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</si>
  <si>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</si>
  <si>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</si>
  <si>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</si>
  <si>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</si>
  <si>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</si>
  <si>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</si>
  <si>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</si>
  <si>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</si>
  <si>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</si>
  <si>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</si>
  <si>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</si>
  <si>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</si>
  <si>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</si>
  <si>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</si>
  <si>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</si>
  <si>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</si>
  <si>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</si>
  <si>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</si>
  <si>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</si>
  <si>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</si>
  <si>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</si>
  <si>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</si>
  <si>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</si>
  <si>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</si>
  <si>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</si>
  <si>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</si>
  <si>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</si>
  <si>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</si>
  <si>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</si>
  <si>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</si>
  <si>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</si>
  <si>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</si>
  <si>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</si>
  <si>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</si>
  <si>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</si>
  <si>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</si>
  <si>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</si>
  <si>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</si>
  <si>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</si>
  <si>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</si>
  <si>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</si>
  <si>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</si>
  <si>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</si>
  <si>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</si>
  <si>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</si>
  <si>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однотрансформаторная 400 кВА</t>
  </si>
  <si>
    <t>шт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</si>
  <si>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</si>
  <si>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</si>
  <si>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</si>
  <si>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</si>
  <si>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</si>
  <si>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</si>
  <si>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</si>
  <si>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</si>
  <si>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</si>
  <si>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</si>
  <si>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</si>
  <si>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</si>
  <si>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</si>
  <si>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</si>
  <si>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</si>
  <si>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2026 год</t>
  </si>
  <si>
    <t>P_0433</t>
  </si>
  <si>
    <t>Реконструкция КТП Чп. 122 10/0,4/800 ВЛ-10кВ Ф-1 с заменой КТП 10/0,4 2х400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</si>
</sst>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000\ _₽_-;\-* #,##0.00000\ _₽_-;_-* &quot;-&quot;?????\ _₽_-;_-@_-"/>
    <numFmt numFmtId="186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5" fontId="13" fillId="0" borderId="1" xfId="1" applyNumberFormat="1" applyFont="1" applyFill="1" applyBorder="1" applyAlignment="1">
      <alignment vertical="center" wrapText="1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8" fontId="8" fillId="0" borderId="0" xfId="4" applyNumberFormat="1" applyFont="1" applyAlignment="1">
      <alignment vertical="center"/>
    </xf>
    <xf numFmtId="170" fontId="0" fillId="0" borderId="0" xfId="0" applyNumberFormat="1"/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6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B16" zoomScale="90" zoomScaleNormal="90" workbookViewId="0">
      <selection activeCell="B40" sqref="B40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9.88671875" customWidth="1"/>
    <col min="5" max="6" width="15" customWidth="1"/>
    <col min="7" max="7" width="16" bestFit="1" customWidth="1"/>
    <col min="9" max="9" width="21.441406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8" t="s">
        <v>0</v>
      </c>
      <c r="B12" s="88"/>
      <c r="C12" s="88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9" t="s">
        <v>131</v>
      </c>
      <c r="B16" s="89"/>
      <c r="C16" s="89"/>
    </row>
    <row r="17" spans="1:9" ht="16.2" customHeight="1">
      <c r="A17" s="90" t="s">
        <v>1</v>
      </c>
      <c r="B17" s="90"/>
      <c r="C17" s="90"/>
    </row>
    <row r="18" spans="1:9" ht="16.2" customHeight="1">
      <c r="A18" s="24"/>
      <c r="B18" s="24"/>
      <c r="C18" s="24"/>
    </row>
    <row r="19" spans="1:9" ht="72" customHeight="1">
      <c r="A19" s="91" t="s">
        <v>132</v>
      </c>
      <c r="B19" s="91"/>
      <c r="C19" s="91"/>
    </row>
    <row r="20" spans="1:9" ht="16.2" customHeight="1">
      <c r="A20" s="90" t="s">
        <v>2</v>
      </c>
      <c r="B20" s="90"/>
      <c r="C20" s="90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3</v>
      </c>
      <c r="B23" s="50" t="s">
        <v>4</v>
      </c>
      <c r="C23" s="50" t="s">
        <v>5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5" t="s">
        <v>130</v>
      </c>
      <c r="B25" s="86"/>
      <c r="C25" s="87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6.9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6.9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16</v>
      </c>
      <c r="B29" s="53" t="s">
        <v>17</v>
      </c>
      <c r="C29" s="61">
        <f>ССР!G61*1.2</f>
        <v>936.92174399999988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18</v>
      </c>
      <c r="C30" s="61">
        <f>C27+C28+C29</f>
        <v>936.92174399999988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19</v>
      </c>
      <c r="B31" s="53" t="s">
        <v>20</v>
      </c>
      <c r="C31" s="61">
        <f>C30-ROUND(C30/1.2,5)</f>
        <v>156.15362399999992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21</v>
      </c>
      <c r="C32" s="65">
        <f>C30*I37</f>
        <v>1036.7362134060177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22</v>
      </c>
      <c r="C33" s="61">
        <v>0.67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23</v>
      </c>
      <c r="C34" s="69">
        <f>C32*C33</f>
        <v>694.61326298203187</v>
      </c>
      <c r="D34" s="57"/>
      <c r="E34" s="66"/>
      <c r="F34" s="67"/>
      <c r="G34" s="68"/>
      <c r="H34" s="60"/>
      <c r="I34" s="81"/>
    </row>
    <row r="35" spans="1:9" ht="15.6">
      <c r="A35" s="85" t="s">
        <v>6</v>
      </c>
      <c r="B35" s="86"/>
      <c r="C35" s="87"/>
      <c r="D35" s="51"/>
      <c r="E35" s="70"/>
      <c r="F35" s="71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7</v>
      </c>
      <c r="C36" s="54"/>
      <c r="D36" s="51"/>
      <c r="E36" s="72"/>
      <c r="F36" s="73"/>
      <c r="G36" s="59">
        <v>2025</v>
      </c>
      <c r="H36" s="60">
        <v>107.81631706396399</v>
      </c>
      <c r="I36" s="82">
        <f>(H36+100)/200</f>
        <v>1.0390815853198199</v>
      </c>
    </row>
    <row r="37" spans="1:9" ht="15.6">
      <c r="A37" s="55" t="s">
        <v>9</v>
      </c>
      <c r="B37" s="53" t="s">
        <v>10</v>
      </c>
      <c r="C37" s="74">
        <f>ССР!D70+ССР!E70</f>
        <v>2372.8830321976093</v>
      </c>
      <c r="D37" s="57"/>
      <c r="E37" s="72"/>
      <c r="F37" s="57"/>
      <c r="G37" s="59">
        <v>2026</v>
      </c>
      <c r="H37" s="60">
        <v>105.262896868962</v>
      </c>
      <c r="I37" s="82">
        <f>(H37+100)/200*H36/100</f>
        <v>1.1065344785145874</v>
      </c>
    </row>
    <row r="38" spans="1:9" ht="15.6">
      <c r="A38" s="55" t="s">
        <v>14</v>
      </c>
      <c r="B38" s="53" t="s">
        <v>15</v>
      </c>
      <c r="C38" s="74">
        <f>ССР!F70</f>
        <v>9447.4161324029974</v>
      </c>
      <c r="D38" s="57"/>
      <c r="E38" s="72"/>
      <c r="F38" s="57"/>
      <c r="G38" s="59">
        <v>2027</v>
      </c>
      <c r="H38" s="60">
        <v>104.420897989339</v>
      </c>
      <c r="I38" s="82">
        <f>(H38+100)/200*H37/100*H36/100</f>
        <v>1.1599922999352283</v>
      </c>
    </row>
    <row r="39" spans="1:9" ht="15.6">
      <c r="A39" s="55" t="s">
        <v>16</v>
      </c>
      <c r="B39" s="53" t="s">
        <v>17</v>
      </c>
      <c r="C39" s="74">
        <f>ССР!G70-C29</f>
        <v>339.43594657954907</v>
      </c>
      <c r="D39" s="57"/>
      <c r="E39" s="72"/>
      <c r="F39" s="57"/>
      <c r="G39" s="59">
        <v>2028</v>
      </c>
      <c r="H39" s="60">
        <v>104.420897989339</v>
      </c>
      <c r="I39" s="82">
        <f>(H39+100)/200*H38/100*H37/100*H36/100</f>
        <v>1.2112743761995519</v>
      </c>
    </row>
    <row r="40" spans="1:9" ht="15.6">
      <c r="A40" s="50">
        <v>2</v>
      </c>
      <c r="B40" s="53" t="s">
        <v>18</v>
      </c>
      <c r="C40" s="74">
        <f>C37+C38+C39</f>
        <v>12159.735111180156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1.2648235807423363</v>
      </c>
    </row>
    <row r="41" spans="1:9" ht="15.6">
      <c r="A41" s="55" t="s">
        <v>19</v>
      </c>
      <c r="B41" s="53" t="s">
        <v>20</v>
      </c>
      <c r="C41" s="61">
        <f>C40-ROUND(C40/1.2,5)</f>
        <v>2026.6225211801557</v>
      </c>
      <c r="D41" s="57"/>
      <c r="E41" s="72"/>
      <c r="F41" s="57"/>
      <c r="G41" s="51"/>
      <c r="H41" s="51"/>
      <c r="I41" s="51"/>
    </row>
    <row r="42" spans="1:9" ht="15.6">
      <c r="A42" s="50">
        <v>3</v>
      </c>
      <c r="B42" s="53" t="s">
        <v>21</v>
      </c>
      <c r="C42" s="75">
        <f>C40*I38</f>
        <v>14105.199098221019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22</v>
      </c>
      <c r="C43" s="61">
        <f>C33</f>
        <v>0.67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23</v>
      </c>
      <c r="C44" s="69">
        <f>C42*C43</f>
        <v>9450.4833958080835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4"/>
      <c r="D45" s="57"/>
      <c r="E45" s="76"/>
      <c r="F45" s="57"/>
      <c r="G45" s="51"/>
      <c r="H45" s="51"/>
      <c r="I45" s="51"/>
    </row>
    <row r="46" spans="1:9" ht="15.6">
      <c r="A46" s="50"/>
      <c r="B46" s="53" t="s">
        <v>24</v>
      </c>
      <c r="C46" s="106">
        <f>C34+C44</f>
        <v>10145.096658790115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3"/>
      <c r="G47" s="51"/>
      <c r="H47" s="51"/>
      <c r="I47" s="51"/>
    </row>
    <row r="48" spans="1:9" ht="15.6">
      <c r="A48" s="78" t="s">
        <v>25</v>
      </c>
      <c r="B48" s="52"/>
      <c r="C48" s="52"/>
      <c r="D48" s="57"/>
      <c r="E48" s="79"/>
      <c r="F48" s="79"/>
      <c r="G48" s="83"/>
      <c r="H48" s="51"/>
      <c r="I48" s="51"/>
    </row>
    <row r="49" spans="4:7">
      <c r="D49" s="84"/>
      <c r="E49" s="84"/>
      <c r="F49" s="84"/>
      <c r="G49" s="84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D15" sqref="D15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132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2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3</v>
      </c>
      <c r="B18" s="95" t="s">
        <v>28</v>
      </c>
      <c r="C18" s="95" t="s">
        <v>29</v>
      </c>
      <c r="D18" s="92" t="s">
        <v>30</v>
      </c>
      <c r="E18" s="93"/>
      <c r="F18" s="93"/>
      <c r="G18" s="93"/>
      <c r="H18" s="94"/>
    </row>
    <row r="19" spans="1:8" ht="85.2" customHeight="1">
      <c r="A19" s="95"/>
      <c r="B19" s="95"/>
      <c r="C19" s="95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1701.6058088939001</v>
      </c>
      <c r="E25" s="41">
        <v>123.73644460872001</v>
      </c>
      <c r="F25" s="41">
        <v>7643.5405601966004</v>
      </c>
      <c r="G25" s="41">
        <v>0</v>
      </c>
      <c r="H25" s="41">
        <v>9468.8828136991997</v>
      </c>
    </row>
    <row r="26" spans="1:8" ht="16.95" customHeight="1">
      <c r="A26" s="2"/>
      <c r="B26" s="33"/>
      <c r="C26" s="33" t="s">
        <v>41</v>
      </c>
      <c r="D26" s="41">
        <v>1701.6058088939001</v>
      </c>
      <c r="E26" s="41">
        <v>123.73644460872001</v>
      </c>
      <c r="F26" s="41">
        <v>7643.5405601966004</v>
      </c>
      <c r="G26" s="41">
        <v>0</v>
      </c>
      <c r="H26" s="41">
        <v>9468.8828136991997</v>
      </c>
    </row>
    <row r="27" spans="1:8" ht="16.95" customHeight="1">
      <c r="A27" s="2"/>
      <c r="B27" s="33"/>
      <c r="C27" s="44" t="s">
        <v>42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43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44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45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46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47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48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49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50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51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52</v>
      </c>
      <c r="D42" s="41">
        <v>1701.6058088939001</v>
      </c>
      <c r="E42" s="41">
        <v>123.73644460872001</v>
      </c>
      <c r="F42" s="41">
        <v>7643.5405601966004</v>
      </c>
      <c r="G42" s="41">
        <v>0</v>
      </c>
      <c r="H42" s="41">
        <v>9468.8828136991997</v>
      </c>
    </row>
    <row r="43" spans="1:8" ht="16.95" customHeight="1">
      <c r="A43" s="2"/>
      <c r="B43" s="33"/>
      <c r="C43" s="44" t="s">
        <v>53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54</v>
      </c>
      <c r="C44" s="42" t="s">
        <v>55</v>
      </c>
      <c r="D44" s="41">
        <v>42.540145222348002</v>
      </c>
      <c r="E44" s="41">
        <v>3.0934111152180002</v>
      </c>
      <c r="F44" s="41">
        <v>0</v>
      </c>
      <c r="G44" s="41">
        <v>0</v>
      </c>
      <c r="H44" s="41">
        <v>45.633556337565999</v>
      </c>
    </row>
    <row r="45" spans="1:8" ht="16.95" customHeight="1">
      <c r="A45" s="2"/>
      <c r="B45" s="33"/>
      <c r="C45" s="33" t="s">
        <v>56</v>
      </c>
      <c r="D45" s="41">
        <v>42.540145222348002</v>
      </c>
      <c r="E45" s="41">
        <v>3.0934111152180002</v>
      </c>
      <c r="F45" s="41">
        <v>0</v>
      </c>
      <c r="G45" s="41">
        <v>0</v>
      </c>
      <c r="H45" s="41">
        <v>45.633556337565999</v>
      </c>
    </row>
    <row r="46" spans="1:8" ht="16.95" customHeight="1">
      <c r="A46" s="2"/>
      <c r="B46" s="33"/>
      <c r="C46" s="33" t="s">
        <v>57</v>
      </c>
      <c r="D46" s="41">
        <v>1744.1459541162001</v>
      </c>
      <c r="E46" s="41">
        <v>126.82985572394</v>
      </c>
      <c r="F46" s="41">
        <v>7643.5405601966004</v>
      </c>
      <c r="G46" s="41">
        <v>0</v>
      </c>
      <c r="H46" s="41">
        <v>9514.5163700367993</v>
      </c>
    </row>
    <row r="47" spans="1:8" ht="16.95" customHeight="1">
      <c r="A47" s="2"/>
      <c r="B47" s="33"/>
      <c r="C47" s="33" t="s">
        <v>58</v>
      </c>
      <c r="D47" s="41"/>
      <c r="E47" s="41"/>
      <c r="F47" s="41"/>
      <c r="G47" s="41"/>
      <c r="H47" s="41"/>
    </row>
    <row r="48" spans="1:8">
      <c r="A48" s="2">
        <v>3</v>
      </c>
      <c r="B48" s="2" t="s">
        <v>59</v>
      </c>
      <c r="C48" s="48" t="s">
        <v>60</v>
      </c>
      <c r="D48" s="41">
        <v>0</v>
      </c>
      <c r="E48" s="41">
        <v>0</v>
      </c>
      <c r="F48" s="41">
        <v>0</v>
      </c>
      <c r="G48" s="41">
        <v>192.70920288828</v>
      </c>
      <c r="H48" s="41">
        <v>192.70920288828</v>
      </c>
    </row>
    <row r="49" spans="1:8" ht="31.2">
      <c r="A49" s="2">
        <v>4</v>
      </c>
      <c r="B49" s="2" t="s">
        <v>61</v>
      </c>
      <c r="C49" s="48" t="s">
        <v>62</v>
      </c>
      <c r="D49" s="41">
        <v>45.522209402434001</v>
      </c>
      <c r="E49" s="41">
        <v>3.3102592343947999</v>
      </c>
      <c r="F49" s="41">
        <v>0</v>
      </c>
      <c r="G49" s="41">
        <v>0</v>
      </c>
      <c r="H49" s="41">
        <v>48.832468636828999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40.600175073532</v>
      </c>
      <c r="H50" s="41">
        <v>40.600175073532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5.1665467633204001</v>
      </c>
      <c r="H51" s="41">
        <v>5.1665467633204001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13.407808494556001</v>
      </c>
      <c r="H52" s="41">
        <v>13.407808494556001</v>
      </c>
    </row>
    <row r="53" spans="1:8" ht="16.95" customHeight="1">
      <c r="A53" s="2"/>
      <c r="B53" s="33"/>
      <c r="C53" s="33" t="s">
        <v>67</v>
      </c>
      <c r="D53" s="41">
        <v>45.522209402434001</v>
      </c>
      <c r="E53" s="41">
        <v>3.3102592343947999</v>
      </c>
      <c r="F53" s="41">
        <v>0</v>
      </c>
      <c r="G53" s="41">
        <v>251.88373321968999</v>
      </c>
      <c r="H53" s="41">
        <v>300.71620185652</v>
      </c>
    </row>
    <row r="54" spans="1:8" ht="16.95" customHeight="1">
      <c r="A54" s="2"/>
      <c r="B54" s="33"/>
      <c r="C54" s="33" t="s">
        <v>68</v>
      </c>
      <c r="D54" s="41">
        <v>1789.6681635187001</v>
      </c>
      <c r="E54" s="41">
        <v>130.14011495833</v>
      </c>
      <c r="F54" s="41">
        <v>7643.5405601966004</v>
      </c>
      <c r="G54" s="41">
        <v>251.88373321968999</v>
      </c>
      <c r="H54" s="41">
        <v>9815.2325718933007</v>
      </c>
    </row>
    <row r="55" spans="1:8" ht="16.9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71</v>
      </c>
      <c r="D58" s="41">
        <v>1789.6681635187001</v>
      </c>
      <c r="E58" s="41">
        <v>130.14011495833</v>
      </c>
      <c r="F58" s="41">
        <v>7643.5405601966004</v>
      </c>
      <c r="G58" s="41">
        <v>251.88373321968999</v>
      </c>
      <c r="H58" s="41">
        <v>9815.2325718933007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780.76811999999995</v>
      </c>
      <c r="H60" s="41">
        <v>780.76811999999995</v>
      </c>
    </row>
    <row r="61" spans="1:8" ht="16.95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780.76811999999995</v>
      </c>
      <c r="H61" s="41">
        <v>780.76811999999995</v>
      </c>
    </row>
    <row r="62" spans="1:8" ht="16.95" customHeight="1">
      <c r="A62" s="2"/>
      <c r="B62" s="33"/>
      <c r="C62" s="33" t="s">
        <v>76</v>
      </c>
      <c r="D62" s="41">
        <v>1789.6681635187001</v>
      </c>
      <c r="E62" s="41">
        <v>130.14011495833</v>
      </c>
      <c r="F62" s="41">
        <v>7643.5405601966004</v>
      </c>
      <c r="G62" s="41">
        <v>1032.6518532196999</v>
      </c>
      <c r="H62" s="41">
        <v>10596.000691892999</v>
      </c>
    </row>
    <row r="63" spans="1:8" ht="16.95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78</v>
      </c>
      <c r="C64" s="48" t="s">
        <v>79</v>
      </c>
      <c r="D64" s="41">
        <f>D62*3%</f>
        <v>53.690044905561003</v>
      </c>
      <c r="E64" s="41">
        <f>E62*3%</f>
        <v>3.9042034487498998</v>
      </c>
      <c r="F64" s="41">
        <f>F62*3%</f>
        <v>229.306216805898</v>
      </c>
      <c r="G64" s="41">
        <f>G62*3%</f>
        <v>30.979555596590995</v>
      </c>
      <c r="H64" s="41">
        <f>SUM(D64:G64)</f>
        <v>317.88002075679992</v>
      </c>
    </row>
    <row r="65" spans="1:8" ht="16.95" customHeight="1">
      <c r="A65" s="2"/>
      <c r="B65" s="33"/>
      <c r="C65" s="33" t="s">
        <v>80</v>
      </c>
      <c r="D65" s="41">
        <f>D64</f>
        <v>53.690044905561003</v>
      </c>
      <c r="E65" s="41">
        <f>E64</f>
        <v>3.9042034487498998</v>
      </c>
      <c r="F65" s="41">
        <f>F64</f>
        <v>229.306216805898</v>
      </c>
      <c r="G65" s="41">
        <f>G64</f>
        <v>30.979555596590995</v>
      </c>
      <c r="H65" s="41">
        <f>SUM(D65:G65)</f>
        <v>317.88002075679992</v>
      </c>
    </row>
    <row r="66" spans="1:8" ht="16.95" customHeight="1">
      <c r="A66" s="2"/>
      <c r="B66" s="33"/>
      <c r="C66" s="33" t="s">
        <v>81</v>
      </c>
      <c r="D66" s="41">
        <f>D65+D62</f>
        <v>1843.3582084242612</v>
      </c>
      <c r="E66" s="41">
        <f>E65+E62</f>
        <v>134.04431840707991</v>
      </c>
      <c r="F66" s="41">
        <f>F65+F62</f>
        <v>7872.8467770024981</v>
      </c>
      <c r="G66" s="41">
        <f>G65+G62</f>
        <v>1063.6314088162908</v>
      </c>
      <c r="H66" s="41">
        <f>SUM(D66:G66)</f>
        <v>10913.880712650131</v>
      </c>
    </row>
    <row r="67" spans="1:8" ht="16.95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83</v>
      </c>
      <c r="C68" s="48" t="s">
        <v>84</v>
      </c>
      <c r="D68" s="41">
        <f>D66*20%</f>
        <v>368.67164168485226</v>
      </c>
      <c r="E68" s="41">
        <f>E66*20%</f>
        <v>26.808863681415986</v>
      </c>
      <c r="F68" s="41">
        <f>F66*20%</f>
        <v>1574.5693554004997</v>
      </c>
      <c r="G68" s="41">
        <f>G66*20%</f>
        <v>212.72628176325816</v>
      </c>
      <c r="H68" s="41">
        <f>SUM(D68:G68)</f>
        <v>2182.7761425300259</v>
      </c>
    </row>
    <row r="69" spans="1:8" ht="16.95" customHeight="1">
      <c r="A69" s="2"/>
      <c r="B69" s="33"/>
      <c r="C69" s="33" t="s">
        <v>85</v>
      </c>
      <c r="D69" s="41">
        <f>D68</f>
        <v>368.67164168485226</v>
      </c>
      <c r="E69" s="41">
        <f>E68</f>
        <v>26.808863681415986</v>
      </c>
      <c r="F69" s="41">
        <f>F68</f>
        <v>1574.5693554004997</v>
      </c>
      <c r="G69" s="41">
        <f>G68</f>
        <v>212.72628176325816</v>
      </c>
      <c r="H69" s="41">
        <f>SUM(D69:G69)</f>
        <v>2182.7761425300259</v>
      </c>
    </row>
    <row r="70" spans="1:8" ht="16.95" customHeight="1">
      <c r="A70" s="2"/>
      <c r="B70" s="33"/>
      <c r="C70" s="33" t="s">
        <v>86</v>
      </c>
      <c r="D70" s="41">
        <f>D69+D66</f>
        <v>2212.0298501091133</v>
      </c>
      <c r="E70" s="41">
        <f>E69+E66</f>
        <v>160.85318208849588</v>
      </c>
      <c r="F70" s="41">
        <f>F69+F66</f>
        <v>9447.4161324029974</v>
      </c>
      <c r="G70" s="41">
        <f>G69+G66</f>
        <v>1276.3576905795489</v>
      </c>
      <c r="H70" s="41">
        <f>SUM(D70:G70)</f>
        <v>13096.656855180156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1" t="s">
        <v>132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28</v>
      </c>
      <c r="C10" s="95" t="s">
        <v>92</v>
      </c>
      <c r="D10" s="92" t="s">
        <v>30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1701.6058088939001</v>
      </c>
      <c r="E13" s="32">
        <v>123.73644460872001</v>
      </c>
      <c r="F13" s="32">
        <v>7643.5405601966004</v>
      </c>
      <c r="G13" s="32">
        <v>0</v>
      </c>
      <c r="H13" s="32">
        <v>9468.8828136991997</v>
      </c>
      <c r="J13" s="20"/>
    </row>
    <row r="14" spans="1:14" ht="16.95" customHeight="1">
      <c r="A14" s="2"/>
      <c r="B14" s="33"/>
      <c r="C14" s="33" t="s">
        <v>95</v>
      </c>
      <c r="D14" s="32">
        <v>1701.6058088939001</v>
      </c>
      <c r="E14" s="32">
        <v>123.73644460872001</v>
      </c>
      <c r="F14" s="32">
        <v>7643.5405601966004</v>
      </c>
      <c r="G14" s="32">
        <v>0</v>
      </c>
      <c r="H14" s="32">
        <v>9468.8828136991997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1" t="s">
        <v>132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60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28</v>
      </c>
      <c r="C10" s="95" t="s">
        <v>92</v>
      </c>
      <c r="D10" s="92" t="s">
        <v>30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60</v>
      </c>
      <c r="D13" s="32">
        <v>0</v>
      </c>
      <c r="E13" s="32">
        <v>0</v>
      </c>
      <c r="F13" s="32">
        <v>0</v>
      </c>
      <c r="G13" s="32">
        <v>192.70920288828</v>
      </c>
      <c r="H13" s="32">
        <v>192.70920288828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192.70920288828</v>
      </c>
      <c r="H14" s="32">
        <v>192.70920288828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1" t="s">
        <v>132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74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28</v>
      </c>
      <c r="C10" s="95" t="s">
        <v>92</v>
      </c>
      <c r="D10" s="92" t="s">
        <v>30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74</v>
      </c>
      <c r="D13" s="32">
        <v>0</v>
      </c>
      <c r="E13" s="32">
        <v>0</v>
      </c>
      <c r="F13" s="32">
        <v>0</v>
      </c>
      <c r="G13" s="32">
        <v>780.76811999999995</v>
      </c>
      <c r="H13" s="32">
        <v>780.76811999999995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780.76811999999995</v>
      </c>
      <c r="H14" s="32">
        <v>780.76811999999995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85" zoomScaleNormal="85" workbookViewId="0">
      <selection activeCell="C45" sqref="C45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100</v>
      </c>
      <c r="B1" s="10" t="s">
        <v>101</v>
      </c>
      <c r="C1" s="10" t="s">
        <v>102</v>
      </c>
      <c r="D1" s="10" t="s">
        <v>103</v>
      </c>
      <c r="E1" s="10" t="s">
        <v>104</v>
      </c>
      <c r="F1" s="10" t="s">
        <v>105</v>
      </c>
      <c r="G1" s="10" t="s">
        <v>106</v>
      </c>
      <c r="H1" s="10" t="s">
        <v>107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91</v>
      </c>
      <c r="B3" s="103"/>
      <c r="C3" s="11"/>
      <c r="D3" s="12">
        <v>9468.8828136991997</v>
      </c>
      <c r="E3" s="13"/>
      <c r="F3" s="13"/>
      <c r="G3" s="13"/>
      <c r="H3" s="14"/>
    </row>
    <row r="4" spans="1:8">
      <c r="A4" s="99" t="s">
        <v>108</v>
      </c>
      <c r="B4" s="15" t="s">
        <v>109</v>
      </c>
      <c r="C4" s="11"/>
      <c r="D4" s="12">
        <v>1701.6058088939001</v>
      </c>
      <c r="E4" s="13"/>
      <c r="F4" s="13"/>
      <c r="G4" s="13"/>
      <c r="H4" s="14"/>
    </row>
    <row r="5" spans="1:8">
      <c r="A5" s="99"/>
      <c r="B5" s="15" t="s">
        <v>110</v>
      </c>
      <c r="C5" s="10"/>
      <c r="D5" s="12">
        <v>123.73644460872001</v>
      </c>
      <c r="E5" s="13"/>
      <c r="F5" s="13"/>
      <c r="G5" s="13"/>
      <c r="H5" s="16"/>
    </row>
    <row r="6" spans="1:8">
      <c r="A6" s="100"/>
      <c r="B6" s="15" t="s">
        <v>111</v>
      </c>
      <c r="C6" s="10"/>
      <c r="D6" s="12">
        <v>7643.5405601966004</v>
      </c>
      <c r="E6" s="13"/>
      <c r="F6" s="13"/>
      <c r="G6" s="13"/>
      <c r="H6" s="16"/>
    </row>
    <row r="7" spans="1:8">
      <c r="A7" s="100"/>
      <c r="B7" s="15" t="s">
        <v>112</v>
      </c>
      <c r="C7" s="10"/>
      <c r="D7" s="12">
        <v>0</v>
      </c>
      <c r="E7" s="13"/>
      <c r="F7" s="13"/>
      <c r="G7" s="13"/>
      <c r="H7" s="16"/>
    </row>
    <row r="8" spans="1:8">
      <c r="A8" s="96" t="s">
        <v>94</v>
      </c>
      <c r="B8" s="97"/>
      <c r="C8" s="99" t="s">
        <v>113</v>
      </c>
      <c r="D8" s="17">
        <v>9468.8828136991997</v>
      </c>
      <c r="E8" s="13">
        <v>2</v>
      </c>
      <c r="F8" s="13" t="s">
        <v>114</v>
      </c>
      <c r="G8" s="17">
        <v>4734.4414068495998</v>
      </c>
      <c r="H8" s="16"/>
    </row>
    <row r="9" spans="1:8">
      <c r="A9" s="101">
        <v>1</v>
      </c>
      <c r="B9" s="15" t="s">
        <v>109</v>
      </c>
      <c r="C9" s="99"/>
      <c r="D9" s="17">
        <v>1701.6058088939001</v>
      </c>
      <c r="E9" s="13"/>
      <c r="F9" s="13"/>
      <c r="G9" s="13"/>
      <c r="H9" s="100" t="s">
        <v>40</v>
      </c>
    </row>
    <row r="10" spans="1:8">
      <c r="A10" s="99"/>
      <c r="B10" s="15" t="s">
        <v>110</v>
      </c>
      <c r="C10" s="99"/>
      <c r="D10" s="17">
        <v>123.73644460872001</v>
      </c>
      <c r="E10" s="13"/>
      <c r="F10" s="13"/>
      <c r="G10" s="13"/>
      <c r="H10" s="100"/>
    </row>
    <row r="11" spans="1:8">
      <c r="A11" s="99"/>
      <c r="B11" s="15" t="s">
        <v>111</v>
      </c>
      <c r="C11" s="99"/>
      <c r="D11" s="17">
        <v>7643.5405601966004</v>
      </c>
      <c r="E11" s="13"/>
      <c r="F11" s="13"/>
      <c r="G11" s="13"/>
      <c r="H11" s="100"/>
    </row>
    <row r="12" spans="1:8">
      <c r="A12" s="99"/>
      <c r="B12" s="15" t="s">
        <v>112</v>
      </c>
      <c r="C12" s="99"/>
      <c r="D12" s="17">
        <v>0</v>
      </c>
      <c r="E12" s="13"/>
      <c r="F12" s="13"/>
      <c r="G12" s="13"/>
      <c r="H12" s="100"/>
    </row>
    <row r="13" spans="1:8" ht="24.6">
      <c r="A13" s="104" t="s">
        <v>60</v>
      </c>
      <c r="B13" s="103"/>
      <c r="C13" s="10"/>
      <c r="D13" s="12">
        <v>192.70920288828</v>
      </c>
      <c r="E13" s="13"/>
      <c r="F13" s="13"/>
      <c r="G13" s="13"/>
      <c r="H13" s="16"/>
    </row>
    <row r="14" spans="1:8">
      <c r="A14" s="99" t="s">
        <v>115</v>
      </c>
      <c r="B14" s="15" t="s">
        <v>109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110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111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112</v>
      </c>
      <c r="C17" s="10"/>
      <c r="D17" s="12">
        <v>192.70920288828</v>
      </c>
      <c r="E17" s="13"/>
      <c r="F17" s="13"/>
      <c r="G17" s="13"/>
      <c r="H17" s="16"/>
    </row>
    <row r="18" spans="1:8">
      <c r="A18" s="96" t="s">
        <v>60</v>
      </c>
      <c r="B18" s="97"/>
      <c r="C18" s="99" t="s">
        <v>113</v>
      </c>
      <c r="D18" s="17">
        <v>192.70920288828</v>
      </c>
      <c r="E18" s="13">
        <v>2</v>
      </c>
      <c r="F18" s="13" t="s">
        <v>114</v>
      </c>
      <c r="G18" s="17">
        <v>96.354601444140002</v>
      </c>
      <c r="H18" s="16"/>
    </row>
    <row r="19" spans="1:8">
      <c r="A19" s="101">
        <v>1</v>
      </c>
      <c r="B19" s="15" t="s">
        <v>109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110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111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112</v>
      </c>
      <c r="C22" s="99"/>
      <c r="D22" s="17">
        <v>192.70920288828</v>
      </c>
      <c r="E22" s="13"/>
      <c r="F22" s="13"/>
      <c r="G22" s="13"/>
      <c r="H22" s="100"/>
    </row>
    <row r="23" spans="1:8" ht="24.6">
      <c r="A23" s="104" t="s">
        <v>74</v>
      </c>
      <c r="B23" s="103"/>
      <c r="C23" s="10"/>
      <c r="D23" s="12">
        <v>780.76811999999995</v>
      </c>
      <c r="E23" s="13"/>
      <c r="F23" s="13"/>
      <c r="G23" s="13"/>
      <c r="H23" s="16"/>
    </row>
    <row r="24" spans="1:8">
      <c r="A24" s="99" t="s">
        <v>116</v>
      </c>
      <c r="B24" s="15" t="s">
        <v>109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110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111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112</v>
      </c>
      <c r="C27" s="10"/>
      <c r="D27" s="12">
        <v>780.76811999999995</v>
      </c>
      <c r="E27" s="13"/>
      <c r="F27" s="13"/>
      <c r="G27" s="13"/>
      <c r="H27" s="16"/>
    </row>
    <row r="28" spans="1:8">
      <c r="A28" s="96" t="s">
        <v>74</v>
      </c>
      <c r="B28" s="97"/>
      <c r="C28" s="99" t="s">
        <v>113</v>
      </c>
      <c r="D28" s="17">
        <v>780.76811999999995</v>
      </c>
      <c r="E28" s="13">
        <v>2</v>
      </c>
      <c r="F28" s="13" t="s">
        <v>114</v>
      </c>
      <c r="G28" s="17">
        <v>390.38405999999998</v>
      </c>
      <c r="H28" s="16"/>
    </row>
    <row r="29" spans="1:8">
      <c r="A29" s="101">
        <v>1</v>
      </c>
      <c r="B29" s="15" t="s">
        <v>109</v>
      </c>
      <c r="C29" s="99"/>
      <c r="D29" s="17">
        <v>0</v>
      </c>
      <c r="E29" s="13"/>
      <c r="F29" s="13"/>
      <c r="G29" s="13"/>
      <c r="H29" s="100" t="s">
        <v>40</v>
      </c>
    </row>
    <row r="30" spans="1:8">
      <c r="A30" s="99"/>
      <c r="B30" s="15" t="s">
        <v>110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111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112</v>
      </c>
      <c r="C32" s="99"/>
      <c r="D32" s="17">
        <v>780.76811999999995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117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118</v>
      </c>
      <c r="B36" s="98"/>
      <c r="C36" s="98"/>
      <c r="D36" s="98"/>
      <c r="E36" s="98"/>
      <c r="F36" s="98"/>
      <c r="G36" s="98"/>
      <c r="H36" s="98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119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114</v>
      </c>
      <c r="C4" s="5">
        <v>2</v>
      </c>
      <c r="D4" s="5">
        <v>3821.7702800983002</v>
      </c>
      <c r="E4" s="4" t="s">
        <v>129</v>
      </c>
      <c r="F4" s="4"/>
      <c r="G4" s="5">
        <v>7643.5405601966004</v>
      </c>
      <c r="H4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0FE9912A8D124BC98959E62CA4F88008_12</vt:lpwstr>
  </property>
  <property fmtid="{D5CDD505-2E9C-101B-9397-08002B2CF9AE}" pid="3" name="KSOProductBuildVer">
    <vt:lpwstr>1049-12.2.0.20795</vt:lpwstr>
  </property>
</Properties>
</file>